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846fdf7368fcbdf/NCF/Offisielle NCF Region Sør/Regionsting/Regionsting 2021/Økonomi/"/>
    </mc:Choice>
  </mc:AlternateContent>
  <xr:revisionPtr revIDLastSave="88" documentId="8_{AA1C6115-D9E9-40B8-99B5-9A1A5938FC7F}" xr6:coauthVersionLast="47" xr6:coauthVersionMax="47" xr10:uidLastSave="{DEB734DC-AC38-47D0-8C6D-6B3B47071235}"/>
  <bookViews>
    <workbookView xWindow="-110" yWindow="-110" windowWidth="19420" windowHeight="10420" xr2:uid="{00000000-000D-0000-FFFF-FFFF00000000}"/>
  </bookViews>
  <sheets>
    <sheet name="Resultat" sheetId="1" r:id="rId1"/>
    <sheet name="Balan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25" i="1"/>
  <c r="B58" i="1"/>
  <c r="B50" i="1"/>
  <c r="B17" i="1"/>
  <c r="D50" i="1"/>
  <c r="F50" i="1"/>
  <c r="C50" i="1"/>
  <c r="B51" i="1" l="1"/>
  <c r="B53" i="1" s="1"/>
  <c r="B60" i="1" s="1"/>
  <c r="D17" i="1"/>
  <c r="F17" i="1"/>
  <c r="C17" i="1"/>
  <c r="B29" i="2" l="1"/>
  <c r="B31" i="2" s="1"/>
  <c r="B15" i="2"/>
  <c r="B10" i="2"/>
  <c r="C58" i="1"/>
  <c r="F58" i="1"/>
  <c r="C28" i="1"/>
  <c r="C25" i="1"/>
  <c r="B17" i="2" l="1"/>
  <c r="C51" i="1"/>
  <c r="C53" i="1" s="1"/>
  <c r="C60" i="1" s="1"/>
  <c r="B23" i="2" s="1"/>
  <c r="F28" i="1"/>
  <c r="F25" i="1"/>
  <c r="F51" i="1" l="1"/>
  <c r="F53" i="1" s="1"/>
  <c r="F60" i="1" s="1"/>
  <c r="D29" i="2"/>
  <c r="D31" i="2" s="1"/>
  <c r="D15" i="2"/>
  <c r="D10" i="2"/>
  <c r="D58" i="1"/>
  <c r="D28" i="1"/>
  <c r="D25" i="1"/>
  <c r="D17" i="2" l="1"/>
  <c r="D51" i="1"/>
  <c r="D53" i="1" s="1"/>
  <c r="D60" i="1" s="1"/>
  <c r="D23" i="2" s="1"/>
  <c r="D24" i="2" l="1"/>
  <c r="D33" i="2" l="1"/>
  <c r="B22" i="2"/>
  <c r="B24" i="2" s="1"/>
  <c r="B33" i="2" s="1"/>
</calcChain>
</file>

<file path=xl/sharedStrings.xml><?xml version="1.0" encoding="utf-8"?>
<sst xmlns="http://schemas.openxmlformats.org/spreadsheetml/2006/main" count="102" uniqueCount="97">
  <si>
    <t>NCF Region Sør</t>
  </si>
  <si>
    <t>Driftsinntekter</t>
  </si>
  <si>
    <t xml:space="preserve">     3910 - Deltakeravgift</t>
  </si>
  <si>
    <t xml:space="preserve">     3920 - Årskontingenter</t>
  </si>
  <si>
    <t xml:space="preserve">     3930 - Startkontingenter Syveren</t>
  </si>
  <si>
    <t xml:space="preserve">     3931 - Startkontingent Mairittet</t>
  </si>
  <si>
    <t xml:space="preserve">     3960 - Bingomidler</t>
  </si>
  <si>
    <t>Sum driftsinntekter</t>
  </si>
  <si>
    <t>Driftskostnader</t>
  </si>
  <si>
    <t>Varekostnad</t>
  </si>
  <si>
    <t xml:space="preserve">     4200 - Bekledning, utstyr</t>
  </si>
  <si>
    <t xml:space="preserve">     4300 - Stevneutgifter-rittutgifter</t>
  </si>
  <si>
    <t xml:space="preserve">     4350 - Samlinger - seminarer</t>
  </si>
  <si>
    <t>Sum Varekostnad</t>
  </si>
  <si>
    <t>Lønnskostnader</t>
  </si>
  <si>
    <t>Sum Lønnskostnader</t>
  </si>
  <si>
    <t>Andre driftskostnader</t>
  </si>
  <si>
    <t xml:space="preserve">     6490 - Leiekostnader</t>
  </si>
  <si>
    <t xml:space="preserve">     6510 - Innkjøp utstyr</t>
  </si>
  <si>
    <t xml:space="preserve">     6650 - Data</t>
  </si>
  <si>
    <t xml:space="preserve">     6710 - Regnskapshonorar</t>
  </si>
  <si>
    <t xml:space="preserve">     6860 - Møteutgifter</t>
  </si>
  <si>
    <t xml:space="preserve">     6890 - Andre kontorkostnader</t>
  </si>
  <si>
    <t xml:space="preserve">     6940 - Porto</t>
  </si>
  <si>
    <t xml:space="preserve">     7140 - Reisekostn. ikke oppg.pliktig</t>
  </si>
  <si>
    <t xml:space="preserve">     7420 - Gaver og premier</t>
  </si>
  <si>
    <t xml:space="preserve">     7452 - Dommerhonorar</t>
  </si>
  <si>
    <t xml:space="preserve">     7455 - Tilskudd klubber</t>
  </si>
  <si>
    <t xml:space="preserve">     7510 - Forsikring</t>
  </si>
  <si>
    <t xml:space="preserve">     7770 - Bankgebyr</t>
  </si>
  <si>
    <t>Sum andre driftskostnader</t>
  </si>
  <si>
    <t>Sum driftskostnader</t>
  </si>
  <si>
    <t>Driftsresultat</t>
  </si>
  <si>
    <t>Finansposter</t>
  </si>
  <si>
    <t xml:space="preserve">     8040 - Renteinntekter</t>
  </si>
  <si>
    <t>Sum finansposter</t>
  </si>
  <si>
    <t>Balanse</t>
  </si>
  <si>
    <t>Eiendeler</t>
  </si>
  <si>
    <t>Omløpsmidler</t>
  </si>
  <si>
    <t>Fordringer</t>
  </si>
  <si>
    <t xml:space="preserve">     1500 - Kundefordringer</t>
  </si>
  <si>
    <t>Bankinnskudd, kontanter</t>
  </si>
  <si>
    <t xml:space="preserve">     1920 - Bank 3201.05.08532</t>
  </si>
  <si>
    <t xml:space="preserve">     1950 - Bank 3000.24.26036</t>
  </si>
  <si>
    <t>Sum Bankinnskudd, kontanter</t>
  </si>
  <si>
    <t>Sum eiendeler</t>
  </si>
  <si>
    <t>Egenkapital og gjeld</t>
  </si>
  <si>
    <t>Annen egenkapital</t>
  </si>
  <si>
    <t xml:space="preserve">     2050 - Egenkapital</t>
  </si>
  <si>
    <t>Sum annen egenkapital</t>
  </si>
  <si>
    <t>Kortsiktig gjeld</t>
  </si>
  <si>
    <t xml:space="preserve">     2400 - Leverandørgjeld</t>
  </si>
  <si>
    <t>Sum Gjeld</t>
  </si>
  <si>
    <t>Sum egenkapital og gjeld</t>
  </si>
  <si>
    <t>Sum fordringer</t>
  </si>
  <si>
    <t xml:space="preserve">                  Finanskostnader</t>
  </si>
  <si>
    <t xml:space="preserve">     5001 - Honorar instruktører</t>
  </si>
  <si>
    <t xml:space="preserve">     6700 - Revisjonshonorar</t>
  </si>
  <si>
    <t xml:space="preserve">     6780 - Lønn selvstendig næringsdrivende</t>
  </si>
  <si>
    <t xml:space="preserve">     7790 - Andre kostnader</t>
  </si>
  <si>
    <t xml:space="preserve">     2990 - Annen kortsiktig gjeld</t>
  </si>
  <si>
    <t xml:space="preserve">     3420 - Tilskudd idrettskretser            </t>
  </si>
  <si>
    <t>Resultat</t>
  </si>
  <si>
    <t xml:space="preserve">     3940 - Premiepenger</t>
  </si>
  <si>
    <t xml:space="preserve">     3410 - Momskompensasjon     </t>
  </si>
  <si>
    <t xml:space="preserve">     7460 - Støtte utøvere</t>
  </si>
  <si>
    <t xml:space="preserve">                 Resultat</t>
  </si>
  <si>
    <t>Sum kortsiktig gjeld</t>
  </si>
  <si>
    <t xml:space="preserve">     3442 - Tilskudd NCF Morgendagens helter</t>
  </si>
  <si>
    <t>Regnskap 2019</t>
  </si>
  <si>
    <t xml:space="preserve">     6820 - Kurs, utdanning</t>
  </si>
  <si>
    <t xml:space="preserve">     1509 - Ikke reskontroførte fordringer</t>
  </si>
  <si>
    <t>Budsjett 2020</t>
  </si>
  <si>
    <t xml:space="preserve">     3430 - Kompensasjon Covid-19</t>
  </si>
  <si>
    <t xml:space="preserve">     3600 - Leieinntekter</t>
  </si>
  <si>
    <t xml:space="preserve">     3990 - Refusjon av tapt utstyr</t>
  </si>
  <si>
    <t>Regnskap  2020</t>
  </si>
  <si>
    <t xml:space="preserve">     7830 - Tap på fordringer</t>
  </si>
  <si>
    <t>Note 2</t>
  </si>
  <si>
    <t>Note 1</t>
  </si>
  <si>
    <t>Note 3</t>
  </si>
  <si>
    <t>Note 5</t>
  </si>
  <si>
    <t>Noter 2020</t>
  </si>
  <si>
    <t>Note 6</t>
  </si>
  <si>
    <t>BURDE TAPE VÆRE PÅ KR 4.000????</t>
  </si>
  <si>
    <t>Budsjett 2021</t>
  </si>
  <si>
    <t>Kommentarer 2021</t>
  </si>
  <si>
    <t>Rogaland 3E 10', Petit Prix 10, RM CX 5', RM BMX 5', RM LV 10', RM MTB 5'</t>
  </si>
  <si>
    <t>Revidering av 2020, kommer som kostnad for 2021? Bør ikke ha dette for 2022?</t>
  </si>
  <si>
    <t>Mobil-abo til tidtakerutstyr</t>
  </si>
  <si>
    <t>Egenandeler i forbindelse med samlinger</t>
  </si>
  <si>
    <t>PC 7.5', Målejigg Sola Velodromen 25', Diverse arr.teknisk utstyr 15'</t>
  </si>
  <si>
    <t>Domene, nettside, Visma</t>
  </si>
  <si>
    <t>Morgendagens helter - fra NCF 50 deltakere</t>
  </si>
  <si>
    <t>Kommissær-tøy 45'</t>
  </si>
  <si>
    <t>Morgendagens helter</t>
  </si>
  <si>
    <t>Regionstinget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</si>
</sst>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37" fontId="7" fillId="0" borderId="0">
      <alignment horizontal="centerContinuous"/>
    </xf>
    <xf numFmtId="37" fontId="8" fillId="0" borderId="0">
      <alignment horizontal="centerContinuous"/>
    </xf>
    <xf numFmtId="0" fontId="9" fillId="0" borderId="0"/>
    <xf numFmtId="0" fontId="9" fillId="0" borderId="0"/>
    <xf numFmtId="14" fontId="10" fillId="0" borderId="0"/>
    <xf numFmtId="1" fontId="10" fillId="0" borderId="0"/>
    <xf numFmtId="40" fontId="10" fillId="0" borderId="0"/>
    <xf numFmtId="0" fontId="1" fillId="0" borderId="0"/>
    <xf numFmtId="37" fontId="7" fillId="0" borderId="0">
      <alignment horizontal="centerContinuous"/>
    </xf>
    <xf numFmtId="37" fontId="8" fillId="0" borderId="0">
      <alignment horizontal="centerContinuous"/>
    </xf>
    <xf numFmtId="9" fontId="6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164" fontId="0" fillId="0" borderId="0" xfId="2" applyFont="1"/>
    <xf numFmtId="164" fontId="2" fillId="0" borderId="0" xfId="2" applyFont="1"/>
    <xf numFmtId="164" fontId="2" fillId="0" borderId="1" xfId="2" applyFont="1" applyBorder="1"/>
    <xf numFmtId="164" fontId="2" fillId="0" borderId="2" xfId="2" applyFont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164" fontId="0" fillId="0" borderId="0" xfId="1" applyFont="1"/>
    <xf numFmtId="164" fontId="2" fillId="0" borderId="1" xfId="1" applyFont="1" applyBorder="1"/>
    <xf numFmtId="164" fontId="2" fillId="0" borderId="0" xfId="1" applyFont="1" applyBorder="1"/>
    <xf numFmtId="164" fontId="0" fillId="0" borderId="0" xfId="1" applyFont="1" applyBorder="1"/>
    <xf numFmtId="164" fontId="2" fillId="0" borderId="2" xfId="1" applyFont="1" applyBorder="1"/>
    <xf numFmtId="0" fontId="0" fillId="0" borderId="1" xfId="0" applyBorder="1"/>
    <xf numFmtId="164" fontId="0" fillId="0" borderId="1" xfId="1" applyFont="1" applyBorder="1"/>
    <xf numFmtId="0" fontId="0" fillId="0" borderId="0" xfId="0" applyFont="1"/>
    <xf numFmtId="164" fontId="0" fillId="0" borderId="0" xfId="1" applyNumberFormat="1" applyFont="1"/>
    <xf numFmtId="164" fontId="2" fillId="0" borderId="1" xfId="1" applyNumberFormat="1" applyFont="1" applyBorder="1"/>
    <xf numFmtId="0" fontId="11" fillId="0" borderId="0" xfId="8" applyFont="1" applyFill="1"/>
    <xf numFmtId="0" fontId="11" fillId="0" borderId="0" xfId="8" applyFont="1" applyFill="1" applyAlignment="1">
      <alignment horizontal="center"/>
    </xf>
    <xf numFmtId="3" fontId="11" fillId="0" borderId="0" xfId="4" applyNumberFormat="1" applyFont="1" applyFill="1" applyBorder="1"/>
    <xf numFmtId="0" fontId="12" fillId="0" borderId="0" xfId="4" applyFont="1" applyFill="1" applyBorder="1" applyAlignment="1">
      <alignment horizontal="center"/>
    </xf>
    <xf numFmtId="3" fontId="12" fillId="0" borderId="0" xfId="4" applyNumberFormat="1" applyFont="1" applyFill="1"/>
    <xf numFmtId="0" fontId="5" fillId="0" borderId="0" xfId="4"/>
    <xf numFmtId="0" fontId="12" fillId="0" borderId="0" xfId="4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5" fillId="0" borderId="0" xfId="4" applyAlignment="1">
      <alignment horizontal="left"/>
    </xf>
    <xf numFmtId="0" fontId="12" fillId="0" borderId="0" xfId="4" applyFont="1" applyFill="1" applyBorder="1" applyAlignment="1"/>
    <xf numFmtId="0" fontId="13" fillId="0" borderId="0" xfId="4" applyFont="1" applyFill="1" applyBorder="1" applyAlignment="1"/>
    <xf numFmtId="0" fontId="12" fillId="0" borderId="0" xfId="4" applyFont="1" applyFill="1" applyBorder="1"/>
    <xf numFmtId="14" fontId="2" fillId="0" borderId="0" xfId="2" applyNumberFormat="1" applyFont="1" applyAlignment="1">
      <alignment horizontal="right"/>
    </xf>
    <xf numFmtId="0" fontId="0" fillId="2" borderId="0" xfId="0" applyFill="1"/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164" fontId="0" fillId="0" borderId="6" xfId="1" applyNumberFormat="1" applyFont="1" applyBorder="1"/>
    <xf numFmtId="164" fontId="0" fillId="2" borderId="6" xfId="1" applyNumberFormat="1" applyFont="1" applyFill="1" applyBorder="1"/>
    <xf numFmtId="0" fontId="2" fillId="0" borderId="7" xfId="0" applyFont="1" applyBorder="1"/>
    <xf numFmtId="164" fontId="2" fillId="0" borderId="8" xfId="2" applyFont="1" applyBorder="1"/>
    <xf numFmtId="164" fontId="0" fillId="0" borderId="6" xfId="2" applyFont="1" applyBorder="1"/>
    <xf numFmtId="164" fontId="0" fillId="2" borderId="6" xfId="2" applyFont="1" applyFill="1" applyBorder="1"/>
    <xf numFmtId="164" fontId="2" fillId="0" borderId="6" xfId="2" applyFont="1" applyBorder="1"/>
    <xf numFmtId="0" fontId="0" fillId="0" borderId="5" xfId="0" applyFont="1" applyBorder="1"/>
    <xf numFmtId="0" fontId="2" fillId="0" borderId="9" xfId="0" applyFont="1" applyBorder="1"/>
    <xf numFmtId="164" fontId="2" fillId="0" borderId="10" xfId="2" applyFont="1" applyBorder="1"/>
  </cellXfs>
  <cellStyles count="18">
    <cellStyle name="Dato" xfId="10" xr:uid="{00000000-0005-0000-0000-000000000000}"/>
    <cellStyle name="Komma" xfId="1" builtinId="3"/>
    <cellStyle name="Komma 2" xfId="2" xr:uid="{00000000-0005-0000-0000-000002000000}"/>
    <cellStyle name="Komma 3" xfId="5" xr:uid="{00000000-0005-0000-0000-000003000000}"/>
    <cellStyle name="Konto" xfId="11" xr:uid="{00000000-0005-0000-0000-000004000000}"/>
    <cellStyle name="Navn" xfId="6" xr:uid="{00000000-0005-0000-0000-000005000000}"/>
    <cellStyle name="Navn 2" xfId="14" xr:uid="{00000000-0005-0000-0000-000006000000}"/>
    <cellStyle name="Normal" xfId="0" builtinId="0"/>
    <cellStyle name="Normal 2" xfId="3" xr:uid="{00000000-0005-0000-0000-000008000000}"/>
    <cellStyle name="Normal 3" xfId="13" xr:uid="{00000000-0005-0000-0000-000009000000}"/>
    <cellStyle name="Normal 4" xfId="17" xr:uid="{00000000-0005-0000-0000-00000A000000}"/>
    <cellStyle name="Normal 5" xfId="4" xr:uid="{00000000-0005-0000-0000-00000B000000}"/>
    <cellStyle name="Overskrift" xfId="8" xr:uid="{00000000-0005-0000-0000-00000C000000}"/>
    <cellStyle name="Prosent 2" xfId="16" xr:uid="{00000000-0005-0000-0000-00000D000000}"/>
    <cellStyle name="Rapport" xfId="7" xr:uid="{00000000-0005-0000-0000-00000E000000}"/>
    <cellStyle name="Rapport 2" xfId="15" xr:uid="{00000000-0005-0000-0000-00000F000000}"/>
    <cellStyle name="Sum" xfId="9" xr:uid="{00000000-0005-0000-0000-000010000000}"/>
    <cellStyle name="Tall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Normal="100" workbookViewId="0">
      <selection activeCell="B8" sqref="B8"/>
    </sheetView>
  </sheetViews>
  <sheetFormatPr baseColWidth="10" defaultColWidth="11.453125" defaultRowHeight="14.5" x14ac:dyDescent="0.35"/>
  <cols>
    <col min="1" max="1" width="42" customWidth="1"/>
    <col min="2" max="2" width="12.81640625" style="5" customWidth="1"/>
    <col min="3" max="3" width="22" bestFit="1" customWidth="1"/>
    <col min="4" max="4" width="13.81640625" hidden="1" customWidth="1"/>
    <col min="5" max="5" width="0" hidden="1" customWidth="1"/>
    <col min="6" max="6" width="12.81640625" hidden="1" customWidth="1"/>
    <col min="7" max="7" width="3.08984375" hidden="1" customWidth="1"/>
    <col min="8" max="8" width="67.36328125" bestFit="1" customWidth="1"/>
  </cols>
  <sheetData>
    <row r="1" spans="1:8" ht="18.5" x14ac:dyDescent="0.45">
      <c r="A1" s="36" t="s">
        <v>0</v>
      </c>
      <c r="B1" s="37"/>
      <c r="C1" s="5"/>
      <c r="D1" s="5"/>
      <c r="F1" s="5"/>
    </row>
    <row r="2" spans="1:8" ht="18.5" x14ac:dyDescent="0.45">
      <c r="A2" s="38" t="s">
        <v>85</v>
      </c>
      <c r="B2" s="39"/>
      <c r="C2" s="5"/>
      <c r="D2" s="5"/>
      <c r="F2" s="5"/>
    </row>
    <row r="3" spans="1:8" x14ac:dyDescent="0.35">
      <c r="A3" s="40"/>
      <c r="B3" s="41" t="s">
        <v>85</v>
      </c>
      <c r="C3" s="34" t="s">
        <v>76</v>
      </c>
      <c r="D3" s="34" t="s">
        <v>69</v>
      </c>
      <c r="E3" s="6" t="s">
        <v>82</v>
      </c>
      <c r="F3" s="6" t="s">
        <v>72</v>
      </c>
      <c r="H3" s="6" t="s">
        <v>86</v>
      </c>
    </row>
    <row r="4" spans="1:8" x14ac:dyDescent="0.35">
      <c r="A4" s="40" t="s">
        <v>1</v>
      </c>
      <c r="B4" s="39"/>
      <c r="C4" s="5"/>
      <c r="D4" s="5"/>
      <c r="E4" s="5" t="s">
        <v>79</v>
      </c>
    </row>
    <row r="5" spans="1:8" x14ac:dyDescent="0.35">
      <c r="A5" s="42" t="s">
        <v>64</v>
      </c>
      <c r="B5" s="43">
        <v>20000</v>
      </c>
      <c r="C5" s="1">
        <v>26852</v>
      </c>
      <c r="D5" s="1">
        <v>37510</v>
      </c>
      <c r="F5" s="20">
        <v>20000</v>
      </c>
    </row>
    <row r="6" spans="1:8" x14ac:dyDescent="0.35">
      <c r="A6" s="42" t="s">
        <v>61</v>
      </c>
      <c r="B6" s="43">
        <v>35000</v>
      </c>
      <c r="C6" s="1">
        <v>39754</v>
      </c>
      <c r="D6" s="1">
        <v>57339</v>
      </c>
      <c r="E6" t="s">
        <v>78</v>
      </c>
      <c r="F6" s="20">
        <v>50000</v>
      </c>
    </row>
    <row r="7" spans="1:8" s="5" customFormat="1" x14ac:dyDescent="0.35">
      <c r="A7" s="42" t="s">
        <v>73</v>
      </c>
      <c r="B7" s="43">
        <v>0</v>
      </c>
      <c r="C7" s="1">
        <v>52971</v>
      </c>
      <c r="D7" s="1">
        <v>0</v>
      </c>
      <c r="F7" s="20">
        <v>0</v>
      </c>
    </row>
    <row r="8" spans="1:8" s="5" customFormat="1" x14ac:dyDescent="0.35">
      <c r="A8" s="42" t="s">
        <v>68</v>
      </c>
      <c r="B8" s="44">
        <v>100000</v>
      </c>
      <c r="C8" s="1">
        <v>0</v>
      </c>
      <c r="D8" s="1">
        <v>55000</v>
      </c>
      <c r="E8" s="5" t="s">
        <v>78</v>
      </c>
      <c r="F8" s="20">
        <v>0</v>
      </c>
      <c r="H8" s="35" t="s">
        <v>93</v>
      </c>
    </row>
    <row r="9" spans="1:8" s="5" customFormat="1" x14ac:dyDescent="0.35">
      <c r="A9" s="42" t="s">
        <v>74</v>
      </c>
      <c r="B9" s="43">
        <v>3000</v>
      </c>
      <c r="C9" s="1">
        <v>1000</v>
      </c>
      <c r="D9" s="1">
        <v>0</v>
      </c>
      <c r="F9" s="20">
        <v>0</v>
      </c>
    </row>
    <row r="10" spans="1:8" x14ac:dyDescent="0.35">
      <c r="A10" s="42" t="s">
        <v>2</v>
      </c>
      <c r="B10" s="44">
        <v>25000</v>
      </c>
      <c r="C10" s="1">
        <v>0</v>
      </c>
      <c r="D10" s="1">
        <v>57285</v>
      </c>
      <c r="F10" s="20">
        <v>40000</v>
      </c>
      <c r="H10" s="35" t="s">
        <v>90</v>
      </c>
    </row>
    <row r="11" spans="1:8" x14ac:dyDescent="0.35">
      <c r="A11" s="42" t="s">
        <v>3</v>
      </c>
      <c r="B11" s="43">
        <v>120000</v>
      </c>
      <c r="C11" s="1">
        <v>123750</v>
      </c>
      <c r="D11" s="1">
        <v>126000</v>
      </c>
      <c r="F11" s="20">
        <v>120000</v>
      </c>
    </row>
    <row r="12" spans="1:8" x14ac:dyDescent="0.35">
      <c r="A12" s="42" t="s">
        <v>4</v>
      </c>
      <c r="B12" s="43">
        <v>0</v>
      </c>
      <c r="C12" s="1">
        <v>0</v>
      </c>
      <c r="D12" s="1">
        <v>57568</v>
      </c>
      <c r="F12" s="20">
        <v>0</v>
      </c>
    </row>
    <row r="13" spans="1:8" x14ac:dyDescent="0.35">
      <c r="A13" s="42" t="s">
        <v>5</v>
      </c>
      <c r="B13" s="43">
        <v>0</v>
      </c>
      <c r="C13" s="1">
        <v>0</v>
      </c>
      <c r="D13" s="1">
        <v>139823.32</v>
      </c>
      <c r="F13" s="20">
        <v>0</v>
      </c>
    </row>
    <row r="14" spans="1:8" s="5" customFormat="1" x14ac:dyDescent="0.35">
      <c r="A14" s="42" t="s">
        <v>63</v>
      </c>
      <c r="B14" s="43">
        <v>0</v>
      </c>
      <c r="C14" s="1">
        <v>0</v>
      </c>
      <c r="D14" s="1">
        <v>14000</v>
      </c>
      <c r="F14" s="20">
        <v>0</v>
      </c>
    </row>
    <row r="15" spans="1:8" x14ac:dyDescent="0.35">
      <c r="A15" s="42" t="s">
        <v>6</v>
      </c>
      <c r="B15" s="43">
        <v>20000</v>
      </c>
      <c r="C15" s="1">
        <v>21754</v>
      </c>
      <c r="D15" s="1">
        <v>22112</v>
      </c>
      <c r="F15" s="20">
        <v>15000</v>
      </c>
    </row>
    <row r="16" spans="1:8" s="5" customFormat="1" x14ac:dyDescent="0.35">
      <c r="A16" s="42" t="s">
        <v>75</v>
      </c>
      <c r="B16" s="43">
        <v>0</v>
      </c>
      <c r="C16" s="1">
        <v>500</v>
      </c>
      <c r="D16" s="1">
        <v>0</v>
      </c>
      <c r="F16" s="20">
        <v>0</v>
      </c>
    </row>
    <row r="17" spans="1:8" x14ac:dyDescent="0.35">
      <c r="A17" s="45" t="s">
        <v>7</v>
      </c>
      <c r="B17" s="46">
        <f>SUM(B5:B16)</f>
        <v>323000</v>
      </c>
      <c r="C17" s="3">
        <f>SUM(C5:C16)</f>
        <v>266581</v>
      </c>
      <c r="D17" s="3">
        <f>SUM(D5:D16)</f>
        <v>566637.32000000007</v>
      </c>
      <c r="F17" s="21">
        <f>SUM(F5:F16)</f>
        <v>245000</v>
      </c>
    </row>
    <row r="18" spans="1:8" x14ac:dyDescent="0.35">
      <c r="A18" s="42"/>
      <c r="B18" s="39"/>
      <c r="C18" s="5"/>
      <c r="D18" s="5"/>
    </row>
    <row r="19" spans="1:8" x14ac:dyDescent="0.35">
      <c r="A19" s="40" t="s">
        <v>8</v>
      </c>
      <c r="B19" s="39"/>
      <c r="C19" s="5"/>
      <c r="D19" s="5"/>
      <c r="F19" s="5"/>
    </row>
    <row r="20" spans="1:8" x14ac:dyDescent="0.35">
      <c r="A20" s="42"/>
      <c r="B20" s="39"/>
      <c r="C20" s="5"/>
      <c r="D20" s="5"/>
    </row>
    <row r="21" spans="1:8" x14ac:dyDescent="0.35">
      <c r="A21" s="42" t="s">
        <v>9</v>
      </c>
      <c r="B21" s="39"/>
      <c r="C21" s="5"/>
      <c r="D21" s="5"/>
      <c r="F21" s="5"/>
    </row>
    <row r="22" spans="1:8" x14ac:dyDescent="0.35">
      <c r="A22" s="42" t="s">
        <v>10</v>
      </c>
      <c r="B22" s="47">
        <v>45000</v>
      </c>
      <c r="C22" s="1">
        <v>34450</v>
      </c>
      <c r="D22" s="1">
        <v>27797.5</v>
      </c>
      <c r="E22" t="s">
        <v>80</v>
      </c>
      <c r="F22" s="1">
        <v>20000</v>
      </c>
      <c r="H22" t="s">
        <v>94</v>
      </c>
    </row>
    <row r="23" spans="1:8" x14ac:dyDescent="0.35">
      <c r="A23" s="42" t="s">
        <v>11</v>
      </c>
      <c r="B23" s="47">
        <v>5000</v>
      </c>
      <c r="C23" s="1">
        <v>2996.48</v>
      </c>
      <c r="D23" s="1">
        <v>29901.65</v>
      </c>
      <c r="F23" s="1">
        <v>5000</v>
      </c>
      <c r="H23" t="s">
        <v>89</v>
      </c>
    </row>
    <row r="24" spans="1:8" x14ac:dyDescent="0.35">
      <c r="A24" s="42" t="s">
        <v>12</v>
      </c>
      <c r="B24" s="48">
        <v>110000</v>
      </c>
      <c r="C24" s="1">
        <v>-10000</v>
      </c>
      <c r="D24" s="1">
        <v>112901.97</v>
      </c>
      <c r="F24" s="1">
        <v>35000</v>
      </c>
      <c r="H24" t="s">
        <v>95</v>
      </c>
    </row>
    <row r="25" spans="1:8" x14ac:dyDescent="0.35">
      <c r="A25" s="42" t="s">
        <v>13</v>
      </c>
      <c r="B25" s="47">
        <f>SUM(B22:B24)</f>
        <v>160000</v>
      </c>
      <c r="C25" s="1">
        <f>SUM(C22:C24)</f>
        <v>27446.480000000003</v>
      </c>
      <c r="D25" s="1">
        <f>SUM(D22:D24)</f>
        <v>170601.12</v>
      </c>
      <c r="F25" s="1">
        <f>SUM(F22:F24)</f>
        <v>60000</v>
      </c>
    </row>
    <row r="26" spans="1:8" x14ac:dyDescent="0.35">
      <c r="A26" s="42" t="s">
        <v>14</v>
      </c>
      <c r="B26" s="39"/>
      <c r="C26" s="5"/>
      <c r="D26" s="5"/>
      <c r="F26" s="5"/>
    </row>
    <row r="27" spans="1:8" s="5" customFormat="1" x14ac:dyDescent="0.35">
      <c r="A27" s="42" t="s">
        <v>56</v>
      </c>
      <c r="B27" s="47">
        <v>0</v>
      </c>
      <c r="C27" s="1">
        <v>0</v>
      </c>
      <c r="D27" s="1">
        <v>2400</v>
      </c>
      <c r="F27" s="1">
        <v>0</v>
      </c>
    </row>
    <row r="28" spans="1:8" x14ac:dyDescent="0.35">
      <c r="A28" s="42" t="s">
        <v>15</v>
      </c>
      <c r="B28" s="47"/>
      <c r="C28" s="1">
        <f>SUM(C27)</f>
        <v>0</v>
      </c>
      <c r="D28" s="1">
        <f>SUM(D27)</f>
        <v>2400</v>
      </c>
      <c r="F28" s="1">
        <f>SUM(F27)</f>
        <v>0</v>
      </c>
    </row>
    <row r="29" spans="1:8" s="5" customFormat="1" x14ac:dyDescent="0.35">
      <c r="A29" s="42"/>
      <c r="B29" s="47"/>
      <c r="C29" s="1"/>
      <c r="D29" s="1"/>
      <c r="F29" s="1"/>
    </row>
    <row r="30" spans="1:8" x14ac:dyDescent="0.35">
      <c r="A30" s="42" t="s">
        <v>16</v>
      </c>
      <c r="B30" s="39"/>
      <c r="C30" s="5"/>
      <c r="D30" s="5"/>
      <c r="F30" s="5"/>
    </row>
    <row r="31" spans="1:8" x14ac:dyDescent="0.35">
      <c r="A31" s="42" t="s">
        <v>17</v>
      </c>
      <c r="B31" s="47">
        <v>0</v>
      </c>
      <c r="C31" s="1">
        <v>0</v>
      </c>
      <c r="D31" s="1">
        <v>18000</v>
      </c>
      <c r="F31" s="1">
        <v>8000</v>
      </c>
    </row>
    <row r="32" spans="1:8" x14ac:dyDescent="0.35">
      <c r="A32" s="42" t="s">
        <v>18</v>
      </c>
      <c r="B32" s="47">
        <f>7500+25000+15000</f>
        <v>47500</v>
      </c>
      <c r="C32" s="1">
        <v>4966.1000000000004</v>
      </c>
      <c r="D32" s="1">
        <v>58430.79</v>
      </c>
      <c r="E32" t="s">
        <v>80</v>
      </c>
      <c r="F32" s="1">
        <v>35000</v>
      </c>
      <c r="H32" t="s">
        <v>91</v>
      </c>
    </row>
    <row r="33" spans="1:8" x14ac:dyDescent="0.35">
      <c r="A33" s="42" t="s">
        <v>19</v>
      </c>
      <c r="B33" s="47">
        <v>20000</v>
      </c>
      <c r="C33" s="1">
        <v>23502.5</v>
      </c>
      <c r="D33" s="1">
        <v>15943.75</v>
      </c>
      <c r="E33" t="s">
        <v>80</v>
      </c>
      <c r="F33" s="1">
        <v>10000</v>
      </c>
      <c r="H33" t="s">
        <v>92</v>
      </c>
    </row>
    <row r="34" spans="1:8" s="5" customFormat="1" x14ac:dyDescent="0.35">
      <c r="A34" s="42" t="s">
        <v>57</v>
      </c>
      <c r="B34" s="47">
        <v>12500</v>
      </c>
      <c r="C34" s="1">
        <v>12250</v>
      </c>
      <c r="D34" s="1">
        <v>11638</v>
      </c>
      <c r="E34" s="5" t="s">
        <v>83</v>
      </c>
      <c r="F34" s="1">
        <v>12000</v>
      </c>
      <c r="H34" s="5" t="s">
        <v>88</v>
      </c>
    </row>
    <row r="35" spans="1:8" x14ac:dyDescent="0.35">
      <c r="A35" s="42" t="s">
        <v>20</v>
      </c>
      <c r="B35" s="47">
        <v>12000</v>
      </c>
      <c r="C35" s="1">
        <v>9315</v>
      </c>
      <c r="D35" s="1">
        <v>12068.89</v>
      </c>
      <c r="F35" s="1">
        <v>12000</v>
      </c>
    </row>
    <row r="36" spans="1:8" s="5" customFormat="1" x14ac:dyDescent="0.35">
      <c r="A36" s="42" t="s">
        <v>58</v>
      </c>
      <c r="B36" s="47">
        <v>0</v>
      </c>
      <c r="C36" s="1">
        <v>0</v>
      </c>
      <c r="D36" s="1">
        <v>3500</v>
      </c>
      <c r="F36" s="1">
        <v>10000</v>
      </c>
    </row>
    <row r="37" spans="1:8" s="5" customFormat="1" x14ac:dyDescent="0.35">
      <c r="A37" s="42" t="s">
        <v>70</v>
      </c>
      <c r="B37" s="47">
        <v>0</v>
      </c>
      <c r="C37" s="1">
        <v>0</v>
      </c>
      <c r="D37" s="1">
        <v>6000</v>
      </c>
      <c r="F37" s="1">
        <v>0</v>
      </c>
    </row>
    <row r="38" spans="1:8" x14ac:dyDescent="0.35">
      <c r="A38" s="42" t="s">
        <v>21</v>
      </c>
      <c r="B38" s="48">
        <v>6500</v>
      </c>
      <c r="C38" s="1">
        <v>19131.75</v>
      </c>
      <c r="D38" s="1">
        <v>12169</v>
      </c>
      <c r="F38" s="1">
        <v>15000</v>
      </c>
      <c r="H38" t="s">
        <v>96</v>
      </c>
    </row>
    <row r="39" spans="1:8" x14ac:dyDescent="0.35">
      <c r="A39" s="42" t="s">
        <v>22</v>
      </c>
      <c r="B39" s="47">
        <v>0</v>
      </c>
      <c r="C39" s="1">
        <v>1124.0899999999999</v>
      </c>
      <c r="D39" s="1">
        <v>3471.6</v>
      </c>
      <c r="F39" s="1">
        <v>5000</v>
      </c>
    </row>
    <row r="40" spans="1:8" s="5" customFormat="1" x14ac:dyDescent="0.35">
      <c r="A40" s="42" t="s">
        <v>23</v>
      </c>
      <c r="B40" s="47">
        <v>0</v>
      </c>
      <c r="C40" s="1">
        <v>3467</v>
      </c>
      <c r="D40" s="1">
        <v>841.8</v>
      </c>
      <c r="F40" s="1">
        <v>500</v>
      </c>
    </row>
    <row r="41" spans="1:8" x14ac:dyDescent="0.35">
      <c r="A41" s="42" t="s">
        <v>24</v>
      </c>
      <c r="B41" s="47">
        <v>5000</v>
      </c>
      <c r="C41" s="1">
        <v>26205.99</v>
      </c>
      <c r="D41" s="1">
        <v>29808.75</v>
      </c>
      <c r="F41" s="1">
        <v>35000</v>
      </c>
    </row>
    <row r="42" spans="1:8" x14ac:dyDescent="0.35">
      <c r="A42" s="42" t="s">
        <v>25</v>
      </c>
      <c r="B42" s="47"/>
      <c r="C42" s="1">
        <v>13717</v>
      </c>
      <c r="D42" s="1">
        <v>40286.5</v>
      </c>
      <c r="F42" s="1">
        <v>15000</v>
      </c>
    </row>
    <row r="43" spans="1:8" x14ac:dyDescent="0.35">
      <c r="A43" s="42" t="s">
        <v>26</v>
      </c>
      <c r="B43" s="47">
        <v>0</v>
      </c>
      <c r="C43" s="1">
        <v>0</v>
      </c>
      <c r="D43" s="1">
        <v>1050</v>
      </c>
      <c r="F43" s="1">
        <v>0</v>
      </c>
    </row>
    <row r="44" spans="1:8" x14ac:dyDescent="0.35">
      <c r="A44" s="42" t="s">
        <v>27</v>
      </c>
      <c r="B44" s="47">
        <v>45000</v>
      </c>
      <c r="C44" s="1">
        <v>25000</v>
      </c>
      <c r="D44" s="1">
        <v>80000</v>
      </c>
      <c r="E44" t="s">
        <v>81</v>
      </c>
      <c r="F44" s="1">
        <v>20000</v>
      </c>
      <c r="H44" t="s">
        <v>87</v>
      </c>
    </row>
    <row r="45" spans="1:8" s="5" customFormat="1" x14ac:dyDescent="0.35">
      <c r="A45" s="42" t="s">
        <v>65</v>
      </c>
      <c r="B45" s="47">
        <v>5000</v>
      </c>
      <c r="C45" s="1">
        <v>0</v>
      </c>
      <c r="D45" s="1">
        <v>0</v>
      </c>
      <c r="F45" s="1">
        <v>0</v>
      </c>
    </row>
    <row r="46" spans="1:8" x14ac:dyDescent="0.35">
      <c r="A46" s="42" t="s">
        <v>28</v>
      </c>
      <c r="B46" s="47">
        <v>3500</v>
      </c>
      <c r="C46" s="1">
        <v>3696</v>
      </c>
      <c r="D46" s="1">
        <v>4070</v>
      </c>
      <c r="F46" s="1">
        <v>4000</v>
      </c>
    </row>
    <row r="47" spans="1:8" x14ac:dyDescent="0.35">
      <c r="A47" s="42" t="s">
        <v>29</v>
      </c>
      <c r="B47" s="47">
        <v>1000</v>
      </c>
      <c r="C47" s="1">
        <v>919.5</v>
      </c>
      <c r="D47" s="1">
        <v>936</v>
      </c>
      <c r="F47" s="1">
        <v>1000</v>
      </c>
    </row>
    <row r="48" spans="1:8" s="5" customFormat="1" x14ac:dyDescent="0.35">
      <c r="A48" s="42" t="s">
        <v>59</v>
      </c>
      <c r="B48" s="47">
        <v>0</v>
      </c>
      <c r="C48" s="1">
        <v>0</v>
      </c>
      <c r="D48" s="1">
        <v>0</v>
      </c>
      <c r="F48" s="1">
        <v>5000</v>
      </c>
    </row>
    <row r="49" spans="1:6" s="5" customFormat="1" x14ac:dyDescent="0.35">
      <c r="A49" s="42" t="s">
        <v>77</v>
      </c>
      <c r="B49" s="47">
        <v>0</v>
      </c>
      <c r="C49" s="1">
        <v>2000</v>
      </c>
      <c r="D49" s="1">
        <v>0</v>
      </c>
      <c r="E49" s="5" t="s">
        <v>84</v>
      </c>
      <c r="F49" s="1">
        <v>0</v>
      </c>
    </row>
    <row r="50" spans="1:6" x14ac:dyDescent="0.35">
      <c r="A50" s="42" t="s">
        <v>30</v>
      </c>
      <c r="B50" s="47">
        <f>SUM(B31:B49)</f>
        <v>158000</v>
      </c>
      <c r="C50" s="1">
        <f>SUM(C31:C49)</f>
        <v>145294.93</v>
      </c>
      <c r="D50" s="1">
        <f>SUM(D31:D49)</f>
        <v>298215.07999999996</v>
      </c>
      <c r="F50" s="1">
        <f>SUM(F31:F49)</f>
        <v>187500</v>
      </c>
    </row>
    <row r="51" spans="1:6" x14ac:dyDescent="0.35">
      <c r="A51" s="45" t="s">
        <v>31</v>
      </c>
      <c r="B51" s="46">
        <f>SUM(B25+B28+B50)</f>
        <v>318000</v>
      </c>
      <c r="C51" s="3">
        <f>SUM(C25+C28+C50)</f>
        <v>172741.41</v>
      </c>
      <c r="D51" s="3">
        <f>SUM(D25+D28+D50)</f>
        <v>471216.19999999995</v>
      </c>
      <c r="F51" s="3">
        <f>SUM(F25+F28+F50)</f>
        <v>247500</v>
      </c>
    </row>
    <row r="52" spans="1:6" x14ac:dyDescent="0.35">
      <c r="A52" s="42"/>
      <c r="B52" s="39"/>
      <c r="C52" s="5"/>
      <c r="D52" s="5"/>
    </row>
    <row r="53" spans="1:6" x14ac:dyDescent="0.35">
      <c r="A53" s="40" t="s">
        <v>32</v>
      </c>
      <c r="B53" s="49">
        <f>SUM(B17-B51)</f>
        <v>5000</v>
      </c>
      <c r="C53" s="2">
        <f>SUM(C17-C51)</f>
        <v>93839.59</v>
      </c>
      <c r="D53" s="2">
        <f>SUM(D17-D51)</f>
        <v>95421.120000000112</v>
      </c>
      <c r="F53" s="2">
        <f>SUM(F17-F51)</f>
        <v>-2500</v>
      </c>
    </row>
    <row r="54" spans="1:6" x14ac:dyDescent="0.35">
      <c r="A54" s="42"/>
      <c r="B54" s="39"/>
      <c r="C54" s="5"/>
      <c r="D54" s="5"/>
    </row>
    <row r="55" spans="1:6" x14ac:dyDescent="0.35">
      <c r="A55" s="40" t="s">
        <v>33</v>
      </c>
      <c r="B55" s="41"/>
      <c r="C55" s="2"/>
      <c r="D55" s="2"/>
      <c r="F55" s="6"/>
    </row>
    <row r="56" spans="1:6" x14ac:dyDescent="0.35">
      <c r="A56" s="42" t="s">
        <v>34</v>
      </c>
      <c r="B56" s="47">
        <v>0</v>
      </c>
      <c r="C56" s="1">
        <v>300.60000000000002</v>
      </c>
      <c r="D56" s="1">
        <v>338.99</v>
      </c>
      <c r="F56" s="1">
        <v>0</v>
      </c>
    </row>
    <row r="57" spans="1:6" s="5" customFormat="1" x14ac:dyDescent="0.35">
      <c r="A57" s="50" t="s">
        <v>55</v>
      </c>
      <c r="B57" s="47">
        <v>0</v>
      </c>
      <c r="C57" s="1">
        <v>0</v>
      </c>
      <c r="D57" s="1">
        <v>0</v>
      </c>
      <c r="F57" s="1">
        <v>0</v>
      </c>
    </row>
    <row r="58" spans="1:6" x14ac:dyDescent="0.35">
      <c r="A58" s="45" t="s">
        <v>35</v>
      </c>
      <c r="B58" s="46">
        <f t="shared" ref="B58:C58" si="0">SUM(B56:B57)</f>
        <v>0</v>
      </c>
      <c r="C58" s="3">
        <f t="shared" si="0"/>
        <v>300.60000000000002</v>
      </c>
      <c r="D58" s="3">
        <f>SUM(D56:D57)</f>
        <v>338.99</v>
      </c>
      <c r="F58" s="3">
        <f>SUM(F56:F57)</f>
        <v>0</v>
      </c>
    </row>
    <row r="59" spans="1:6" x14ac:dyDescent="0.35">
      <c r="A59" s="42"/>
      <c r="B59" s="39"/>
      <c r="C59" s="5"/>
      <c r="D59" s="5"/>
      <c r="F59" s="5"/>
    </row>
    <row r="60" spans="1:6" ht="15" thickBot="1" x14ac:dyDescent="0.4">
      <c r="A60" s="51" t="s">
        <v>62</v>
      </c>
      <c r="B60" s="52">
        <f t="shared" ref="B60:C60" si="1">SUM(B53+B58)</f>
        <v>5000</v>
      </c>
      <c r="C60" s="4">
        <f t="shared" si="1"/>
        <v>94140.19</v>
      </c>
      <c r="D60" s="4">
        <f>SUM(D53+D58)</f>
        <v>95760.110000000117</v>
      </c>
      <c r="F60" s="4">
        <f>SUM(F53+F58)</f>
        <v>-2500</v>
      </c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"/>
  <sheetViews>
    <sheetView workbookViewId="0">
      <selection activeCell="E8" sqref="E8"/>
    </sheetView>
  </sheetViews>
  <sheetFormatPr baseColWidth="10" defaultColWidth="11.453125" defaultRowHeight="14.5" x14ac:dyDescent="0.35"/>
  <cols>
    <col min="1" max="1" width="33.54296875" bestFit="1" customWidth="1"/>
    <col min="2" max="2" width="12.26953125" bestFit="1" customWidth="1"/>
  </cols>
  <sheetData>
    <row r="1" spans="1:4" ht="18.5" x14ac:dyDescent="0.45">
      <c r="A1" s="9" t="s">
        <v>0</v>
      </c>
      <c r="B1" s="5"/>
    </row>
    <row r="2" spans="1:4" ht="18.5" x14ac:dyDescent="0.45">
      <c r="A2" s="9" t="s">
        <v>36</v>
      </c>
      <c r="B2" s="6">
        <v>2020</v>
      </c>
      <c r="D2" s="6">
        <v>2019</v>
      </c>
    </row>
    <row r="3" spans="1:4" x14ac:dyDescent="0.35">
      <c r="A3" s="5"/>
      <c r="B3" s="5"/>
      <c r="D3" s="5"/>
    </row>
    <row r="4" spans="1:4" x14ac:dyDescent="0.35">
      <c r="A4" s="6" t="s">
        <v>37</v>
      </c>
      <c r="B4" s="5"/>
      <c r="D4" s="5"/>
    </row>
    <row r="5" spans="1:4" s="6" customFormat="1" x14ac:dyDescent="0.35">
      <c r="A5" s="10"/>
      <c r="B5" s="14"/>
      <c r="C5" s="10"/>
      <c r="D5" s="14"/>
    </row>
    <row r="6" spans="1:4" s="6" customFormat="1" x14ac:dyDescent="0.35">
      <c r="A6" s="10" t="s">
        <v>38</v>
      </c>
      <c r="B6" s="14"/>
      <c r="C6" s="10"/>
      <c r="D6" s="14"/>
    </row>
    <row r="7" spans="1:4" x14ac:dyDescent="0.35">
      <c r="A7" s="6" t="s">
        <v>39</v>
      </c>
      <c r="B7" s="12"/>
      <c r="C7" s="5"/>
      <c r="D7" s="12"/>
    </row>
    <row r="8" spans="1:4" x14ac:dyDescent="0.35">
      <c r="A8" s="5" t="s">
        <v>40</v>
      </c>
      <c r="B8" s="12">
        <v>6000</v>
      </c>
      <c r="C8" s="5"/>
      <c r="D8" s="12">
        <v>37575</v>
      </c>
    </row>
    <row r="9" spans="1:4" s="5" customFormat="1" x14ac:dyDescent="0.35">
      <c r="A9" s="19" t="s">
        <v>71</v>
      </c>
      <c r="B9" s="12">
        <v>17971</v>
      </c>
      <c r="D9" s="12">
        <v>1982.26</v>
      </c>
    </row>
    <row r="10" spans="1:4" x14ac:dyDescent="0.35">
      <c r="A10" s="7" t="s">
        <v>54</v>
      </c>
      <c r="B10" s="13">
        <f>SUM(B8:B9)</f>
        <v>23971</v>
      </c>
      <c r="C10" s="7"/>
      <c r="D10" s="13">
        <f>SUM(D8:D9)</f>
        <v>39557.26</v>
      </c>
    </row>
    <row r="11" spans="1:4" s="5" customFormat="1" x14ac:dyDescent="0.35">
      <c r="A11" s="10"/>
      <c r="B11" s="14"/>
      <c r="C11" s="10"/>
      <c r="D11" s="14"/>
    </row>
    <row r="12" spans="1:4" x14ac:dyDescent="0.35">
      <c r="A12" s="6" t="s">
        <v>41</v>
      </c>
      <c r="B12" s="12"/>
      <c r="C12" s="5"/>
      <c r="D12" s="12"/>
    </row>
    <row r="13" spans="1:4" x14ac:dyDescent="0.35">
      <c r="A13" s="5" t="s">
        <v>42</v>
      </c>
      <c r="B13" s="12">
        <v>178306.96</v>
      </c>
      <c r="C13" s="5"/>
      <c r="D13" s="12">
        <v>178269.96</v>
      </c>
    </row>
    <row r="14" spans="1:4" x14ac:dyDescent="0.35">
      <c r="A14" s="5" t="s">
        <v>43</v>
      </c>
      <c r="B14" s="12">
        <v>600155.54</v>
      </c>
      <c r="C14" s="5"/>
      <c r="D14" s="12">
        <v>578385.59</v>
      </c>
    </row>
    <row r="15" spans="1:4" s="6" customFormat="1" x14ac:dyDescent="0.35">
      <c r="A15" s="7" t="s">
        <v>44</v>
      </c>
      <c r="B15" s="13">
        <f>SUM(B13:B14)</f>
        <v>778462.5</v>
      </c>
      <c r="C15" s="7"/>
      <c r="D15" s="13">
        <f>SUM(D13:D14)</f>
        <v>756655.54999999993</v>
      </c>
    </row>
    <row r="16" spans="1:4" s="5" customFormat="1" x14ac:dyDescent="0.35">
      <c r="A16" s="11"/>
      <c r="B16" s="15"/>
      <c r="C16" s="11"/>
      <c r="D16" s="15"/>
    </row>
    <row r="17" spans="1:4" s="6" customFormat="1" ht="15" thickBot="1" x14ac:dyDescent="0.4">
      <c r="A17" s="8" t="s">
        <v>45</v>
      </c>
      <c r="B17" s="16">
        <f t="shared" ref="B17" si="0">SUM(B10+B15)</f>
        <v>802433.5</v>
      </c>
      <c r="C17" s="16"/>
      <c r="D17" s="16">
        <f>SUM(D10+D15)</f>
        <v>796212.80999999994</v>
      </c>
    </row>
    <row r="18" spans="1:4" ht="15" thickTop="1" x14ac:dyDescent="0.35">
      <c r="A18" s="5"/>
      <c r="B18" s="5"/>
      <c r="C18" s="5"/>
      <c r="D18" s="5"/>
    </row>
    <row r="19" spans="1:4" x14ac:dyDescent="0.35">
      <c r="A19" s="6" t="s">
        <v>46</v>
      </c>
      <c r="B19" s="5"/>
      <c r="C19" s="5"/>
      <c r="D19" s="5"/>
    </row>
    <row r="20" spans="1:4" x14ac:dyDescent="0.35">
      <c r="B20" s="5"/>
      <c r="D20" s="5"/>
    </row>
    <row r="21" spans="1:4" x14ac:dyDescent="0.35">
      <c r="A21" s="6" t="s">
        <v>47</v>
      </c>
      <c r="B21" s="5"/>
      <c r="C21" s="5"/>
      <c r="D21" s="5"/>
    </row>
    <row r="22" spans="1:4" x14ac:dyDescent="0.35">
      <c r="A22" s="5" t="s">
        <v>48</v>
      </c>
      <c r="B22" s="12">
        <f>SUM(D24)</f>
        <v>697348.31</v>
      </c>
      <c r="C22" s="5"/>
      <c r="D22" s="12">
        <v>601588.19999999995</v>
      </c>
    </row>
    <row r="23" spans="1:4" x14ac:dyDescent="0.35">
      <c r="A23" s="5" t="s">
        <v>66</v>
      </c>
      <c r="B23" s="12">
        <f>SUM(Resultat!C60)</f>
        <v>94140.19</v>
      </c>
      <c r="C23" s="5"/>
      <c r="D23" s="12">
        <f>SUM(Resultat!D60)</f>
        <v>95760.110000000117</v>
      </c>
    </row>
    <row r="24" spans="1:4" x14ac:dyDescent="0.35">
      <c r="A24" s="17" t="s">
        <v>49</v>
      </c>
      <c r="B24" s="18">
        <f>SUM(B22:B23)</f>
        <v>791488.5</v>
      </c>
      <c r="C24" s="17"/>
      <c r="D24" s="18">
        <f>SUM(D22:D23)</f>
        <v>697348.31</v>
      </c>
    </row>
    <row r="25" spans="1:4" x14ac:dyDescent="0.35">
      <c r="A25" s="5"/>
      <c r="B25" s="12"/>
      <c r="C25" s="5"/>
      <c r="D25" s="12"/>
    </row>
    <row r="26" spans="1:4" x14ac:dyDescent="0.35">
      <c r="A26" s="6" t="s">
        <v>50</v>
      </c>
      <c r="B26" s="12"/>
      <c r="C26" s="5"/>
      <c r="D26" s="12"/>
    </row>
    <row r="27" spans="1:4" x14ac:dyDescent="0.35">
      <c r="A27" s="5" t="s">
        <v>51</v>
      </c>
      <c r="B27" s="12">
        <v>945</v>
      </c>
      <c r="C27" s="5"/>
      <c r="D27" s="12">
        <v>8868.5</v>
      </c>
    </row>
    <row r="28" spans="1:4" s="5" customFormat="1" x14ac:dyDescent="0.35">
      <c r="A28" s="5" t="s">
        <v>60</v>
      </c>
      <c r="B28" s="12">
        <v>10000</v>
      </c>
      <c r="D28" s="12">
        <v>89996</v>
      </c>
    </row>
    <row r="29" spans="1:4" s="6" customFormat="1" x14ac:dyDescent="0.35">
      <c r="A29" s="7" t="s">
        <v>67</v>
      </c>
      <c r="B29" s="13">
        <f>SUM(B27:B28)</f>
        <v>10945</v>
      </c>
      <c r="C29" s="7"/>
      <c r="D29" s="13">
        <f>SUM(D27:D28)</f>
        <v>98864.5</v>
      </c>
    </row>
    <row r="30" spans="1:4" s="5" customFormat="1" x14ac:dyDescent="0.35">
      <c r="A30" s="11"/>
      <c r="B30" s="15"/>
      <c r="C30" s="11"/>
      <c r="D30" s="15"/>
    </row>
    <row r="31" spans="1:4" s="6" customFormat="1" x14ac:dyDescent="0.35">
      <c r="A31" s="7" t="s">
        <v>52</v>
      </c>
      <c r="B31" s="13">
        <f t="shared" ref="B31" si="1">SUM(B29)</f>
        <v>10945</v>
      </c>
      <c r="C31" s="13"/>
      <c r="D31" s="13">
        <f>SUM(D29)</f>
        <v>98864.5</v>
      </c>
    </row>
    <row r="32" spans="1:4" x14ac:dyDescent="0.35">
      <c r="A32" s="5"/>
      <c r="B32" s="12"/>
      <c r="C32" s="5"/>
      <c r="D32" s="12"/>
    </row>
    <row r="33" spans="1:4" s="6" customFormat="1" ht="15" thickBot="1" x14ac:dyDescent="0.4">
      <c r="A33" s="8" t="s">
        <v>53</v>
      </c>
      <c r="B33" s="16">
        <f t="shared" ref="B33" si="2">SUM(B24+B31)</f>
        <v>802433.5</v>
      </c>
      <c r="C33" s="16"/>
      <c r="D33" s="16">
        <f>SUM(D24+D31)</f>
        <v>796212.81</v>
      </c>
    </row>
    <row r="34" spans="1:4" ht="15" thickTop="1" x14ac:dyDescent="0.35">
      <c r="B34" s="12"/>
    </row>
    <row r="35" spans="1:4" x14ac:dyDescent="0.35">
      <c r="A35" s="22"/>
      <c r="B35" s="22"/>
      <c r="C35" s="23"/>
      <c r="D35" s="24"/>
    </row>
    <row r="36" spans="1:4" x14ac:dyDescent="0.35">
      <c r="A36" s="33"/>
      <c r="B36" s="5"/>
      <c r="C36" s="25"/>
      <c r="D36" s="26"/>
    </row>
    <row r="37" spans="1:4" x14ac:dyDescent="0.35">
      <c r="A37" s="27"/>
      <c r="B37" s="27"/>
      <c r="C37" s="27"/>
      <c r="D37" s="27"/>
    </row>
    <row r="38" spans="1:4" x14ac:dyDescent="0.35">
      <c r="A38" s="27"/>
      <c r="B38" s="27"/>
      <c r="C38" s="27"/>
      <c r="D38" s="27"/>
    </row>
    <row r="39" spans="1:4" x14ac:dyDescent="0.35">
      <c r="A39" s="28"/>
      <c r="B39" s="28"/>
      <c r="C39" s="25"/>
      <c r="D39" s="28"/>
    </row>
    <row r="40" spans="1:4" x14ac:dyDescent="0.35">
      <c r="A40" s="28"/>
      <c r="B40" s="28"/>
      <c r="C40" s="25"/>
      <c r="D40" s="28"/>
    </row>
    <row r="41" spans="1:4" x14ac:dyDescent="0.35">
      <c r="A41" s="28"/>
      <c r="B41" s="28"/>
      <c r="C41" s="28"/>
      <c r="D41" s="28"/>
    </row>
    <row r="42" spans="1:4" x14ac:dyDescent="0.35">
      <c r="A42" s="28"/>
      <c r="B42" s="28"/>
      <c r="C42" s="28"/>
      <c r="D42" s="28"/>
    </row>
    <row r="43" spans="1:4" x14ac:dyDescent="0.35">
      <c r="A43" s="28"/>
      <c r="B43" s="28"/>
      <c r="C43" s="25"/>
      <c r="D43" s="28"/>
    </row>
    <row r="44" spans="1:4" x14ac:dyDescent="0.35">
      <c r="A44" s="28"/>
      <c r="B44" s="28"/>
      <c r="C44" s="25"/>
      <c r="D44" s="28"/>
    </row>
    <row r="45" spans="1:4" x14ac:dyDescent="0.35">
      <c r="A45" s="28"/>
      <c r="B45" s="28"/>
      <c r="C45" s="28"/>
      <c r="D45" s="28"/>
    </row>
    <row r="46" spans="1:4" x14ac:dyDescent="0.35">
      <c r="A46" s="29"/>
      <c r="B46" s="29"/>
      <c r="C46" s="30"/>
      <c r="D46" s="29"/>
    </row>
    <row r="47" spans="1:4" x14ac:dyDescent="0.35">
      <c r="A47" s="31"/>
      <c r="B47" s="31"/>
      <c r="C47" s="31"/>
      <c r="D47" s="32"/>
    </row>
    <row r="48" spans="1:4" x14ac:dyDescent="0.35">
      <c r="A48" s="31"/>
      <c r="B48" s="31"/>
      <c r="C48" s="31"/>
      <c r="D48" s="32"/>
    </row>
    <row r="49" spans="1:4" x14ac:dyDescent="0.35">
      <c r="A49" s="5"/>
      <c r="B49" s="5"/>
      <c r="C49" s="5"/>
      <c r="D49" s="5"/>
    </row>
    <row r="50" spans="1:4" x14ac:dyDescent="0.35">
      <c r="A50" s="5"/>
      <c r="B50" s="5"/>
      <c r="C50" s="5"/>
      <c r="D50" s="5"/>
    </row>
    <row r="51" spans="1:4" x14ac:dyDescent="0.35">
      <c r="A51" s="5"/>
      <c r="B51" s="5"/>
      <c r="C51" s="5"/>
      <c r="D51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997FA16F0F840953B2FE7711C38FA" ma:contentTypeVersion="12" ma:contentTypeDescription="Opprett et nytt dokument." ma:contentTypeScope="" ma:versionID="bdb411a0d70268e277ee4c48e93fd6a4">
  <xsd:schema xmlns:xsd="http://www.w3.org/2001/XMLSchema" xmlns:xs="http://www.w3.org/2001/XMLSchema" xmlns:p="http://schemas.microsoft.com/office/2006/metadata/properties" xmlns:ns2="bce15ab6-4736-43f4-8ac2-39f1d3accd52" xmlns:ns3="cca930dc-d060-49af-8bf0-7f1bdfebbd9e" targetNamespace="http://schemas.microsoft.com/office/2006/metadata/properties" ma:root="true" ma:fieldsID="0bf282b2296a5ae28330ff26b3c1f4df" ns2:_="" ns3:_="">
    <xsd:import namespace="bce15ab6-4736-43f4-8ac2-39f1d3accd52"/>
    <xsd:import namespace="cca930dc-d060-49af-8bf0-7f1bdfebbd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15ab6-4736-43f4-8ac2-39f1d3accd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930dc-d060-49af-8bf0-7f1bdfebb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06F41-41A7-4C19-A1EF-ADC1552A8D80}">
  <ds:schemaRefs>
    <ds:schemaRef ds:uri="http://purl.org/dc/elements/1.1/"/>
    <ds:schemaRef ds:uri="http://schemas.microsoft.com/office/2006/metadata/properties"/>
    <ds:schemaRef ds:uri="cca930dc-d060-49af-8bf0-7f1bdfebbd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ce15ab6-4736-43f4-8ac2-39f1d3accd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CE5ABC-1C03-4E38-95F6-DDE2879DFE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0BE43-3172-481C-A341-9670CBAD6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15ab6-4736-43f4-8ac2-39f1d3accd52"/>
    <ds:schemaRef ds:uri="cca930dc-d060-49af-8bf0-7f1bdfebb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</vt:lpstr>
      <vt:lpstr>Balanse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Solheim, Synnove-Langmyr</dc:creator>
  <cp:keywords/>
  <cp:lastModifiedBy>Terje Johnsen</cp:lastModifiedBy>
  <cp:lastPrinted>2021-02-02T10:09:26Z</cp:lastPrinted>
  <dcterms:created xsi:type="dcterms:W3CDTF">2016-01-20T14:29:49Z</dcterms:created>
  <dcterms:modified xsi:type="dcterms:W3CDTF">2021-05-31T17:41:37Z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0x010100906997FA16F0F840953B2FE7711C38FA</vt:lpwstr>
  </property>
  <property fmtid="{D5CDD505-2E9C-101B-9397-08002B2CF9AE}" pid="3" name="Dokumentkategori">
    <vt:lpwstr/>
  </property>
  <property fmtid="{D5CDD505-2E9C-101B-9397-08002B2CF9AE}" pid="4" name="OrgTilhorighet">
    <vt:lpwstr>1;#IK09 Aust-Agder idrettskrets|46efb07e-bec4-40a1-92a8-03c1e296568a</vt:lpwstr>
  </property>
  <property fmtid="{D5CDD505-2E9C-101B-9397-08002B2CF9AE}" pid="5" name="_dlc_DocIdItemGuid">
    <vt:lpwstr>c694b5d3-3deb-4711-b0c6-d10a4623f9e4</vt:lpwstr>
  </property>
  <property fmtid="{D5CDD505-2E9C-101B-9397-08002B2CF9AE}" pid="6" name="MSIP_Label_d3491420-1ae2-4120-89e6-e6f668f067e2_Enabled">
    <vt:lpwstr>true</vt:lpwstr>
  </property>
  <property fmtid="{D5CDD505-2E9C-101B-9397-08002B2CF9AE}" pid="7" name="MSIP_Label_d3491420-1ae2-4120-89e6-e6f668f067e2_SetDate">
    <vt:lpwstr>2021-02-06T15:18:08Z</vt:lpwstr>
  </property>
  <property fmtid="{D5CDD505-2E9C-101B-9397-08002B2CF9AE}" pid="8" name="MSIP_Label_d3491420-1ae2-4120-89e6-e6f668f067e2_Method">
    <vt:lpwstr>Standard</vt:lpwstr>
  </property>
  <property fmtid="{D5CDD505-2E9C-101B-9397-08002B2CF9AE}" pid="9" name="MSIP_Label_d3491420-1ae2-4120-89e6-e6f668f067e2_Name">
    <vt:lpwstr>d3491420-1ae2-4120-89e6-e6f668f067e2</vt:lpwstr>
  </property>
  <property fmtid="{D5CDD505-2E9C-101B-9397-08002B2CF9AE}" pid="10" name="MSIP_Label_d3491420-1ae2-4120-89e6-e6f668f067e2_SiteId">
    <vt:lpwstr>62366534-1ec3-4962-8869-9b5535279d0b</vt:lpwstr>
  </property>
  <property fmtid="{D5CDD505-2E9C-101B-9397-08002B2CF9AE}" pid="11" name="MSIP_Label_d3491420-1ae2-4120-89e6-e6f668f067e2_ActionId">
    <vt:lpwstr>149d494b-62b2-4652-b7a1-014e478bb333</vt:lpwstr>
  </property>
  <property fmtid="{D5CDD505-2E9C-101B-9397-08002B2CF9AE}" pid="12" name="MSIP_Label_d3491420-1ae2-4120-89e6-e6f668f067e2_ContentBits">
    <vt:lpwstr>0</vt:lpwstr>
  </property>
</Properties>
</file>